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AB-06-Illuminazione imbocchi\0-Portale\4-Doc gara\"/>
    </mc:Choice>
  </mc:AlternateContent>
  <xr:revisionPtr revIDLastSave="0" documentId="13_ncr:1_{1A9C71E8-9C6B-40A7-92C0-6A51745E7E7B}" xr6:coauthVersionLast="40" xr6:coauthVersionMax="40" xr10:uidLastSave="{00000000-0000-0000-0000-000000000000}"/>
  <bookViews>
    <workbookView xWindow="0" yWindow="0" windowWidth="28800" windowHeight="12165" xr2:uid="{BC9C502A-3EF7-428C-9A97-CE244B4D7432}"/>
  </bookViews>
  <sheets>
    <sheet name="Istruzione di compilazione" sheetId="4" r:id="rId1"/>
    <sheet name="Riepilogo" sheetId="1" r:id="rId2"/>
    <sheet name="Offerta economica" sheetId="2" r:id="rId3"/>
    <sheet name="Calcolo VAN corpi illuminanti" sheetId="3" r:id="rId4"/>
  </sheets>
  <definedNames>
    <definedName name="_xlnm.Print_Area" localSheetId="3">'Calcolo VAN corpi illuminanti'!$A$1:$F$23</definedName>
    <definedName name="_xlnm.Print_Area" localSheetId="0">'Istruzione di compilazione'!$A$1:$D$8</definedName>
    <definedName name="_xlnm.Print_Area" localSheetId="2">'Offerta economica'!$A$1:$G$47</definedName>
    <definedName name="_xlnm.Print_Area" localSheetId="1">Riepilogo!$A$1:$D$12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B21" i="3" l="1"/>
  <c r="B4" i="3"/>
  <c r="C13" i="3"/>
  <c r="C21" i="3" l="1"/>
  <c r="D21" i="3" s="1"/>
  <c r="E21" i="3" s="1"/>
  <c r="F21" i="3" s="1"/>
  <c r="B23" i="3" l="1"/>
  <c r="D11" i="1" s="1"/>
  <c r="D4" i="2" l="1"/>
  <c r="G39" i="2"/>
  <c r="G40" i="2"/>
  <c r="G41" i="2"/>
  <c r="G33" i="2"/>
  <c r="G34" i="2"/>
  <c r="G35" i="2"/>
  <c r="G36" i="2"/>
  <c r="G37" i="2"/>
  <c r="G38" i="2"/>
  <c r="G32" i="2"/>
  <c r="G31" i="2"/>
  <c r="G30" i="2"/>
  <c r="G29" i="2"/>
  <c r="G28" i="2"/>
  <c r="G27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42" i="2" l="1"/>
  <c r="D8" i="1" s="1"/>
  <c r="G23" i="2"/>
  <c r="G44" i="2" l="1"/>
  <c r="D7" i="1"/>
  <c r="G47" i="2" l="1"/>
  <c r="D9" i="1"/>
  <c r="D12" i="1" s="1"/>
</calcChain>
</file>

<file path=xl/sharedStrings.xml><?xml version="1.0" encoding="utf-8"?>
<sst xmlns="http://schemas.openxmlformats.org/spreadsheetml/2006/main" count="169" uniqueCount="88">
  <si>
    <t>Legenda</t>
  </si>
  <si>
    <t>Ragione Sociale Concorrente</t>
  </si>
  <si>
    <t>Celle con calcolo automatico - NON MODIFICABILI</t>
  </si>
  <si>
    <t>Celle che il Concorrente deve compilare</t>
  </si>
  <si>
    <t>Nr.</t>
  </si>
  <si>
    <t>Quantità</t>
  </si>
  <si>
    <t>Unità di misura</t>
  </si>
  <si>
    <t>Totale</t>
  </si>
  <si>
    <t>pezzi</t>
  </si>
  <si>
    <t>Prezzo unitario
offerto</t>
  </si>
  <si>
    <t>% DI RIBASSO RISPETTO ALL'IMPORTO POSTO A BASE D'ASTA</t>
  </si>
  <si>
    <t>TOTALE IMPORTO POSTO A BASE D'ASTA</t>
  </si>
  <si>
    <t>Unità ad onde convogliate PLC</t>
  </si>
  <si>
    <t>Sonda di luminanza</t>
  </si>
  <si>
    <t>Sensore di illuminamento</t>
  </si>
  <si>
    <t>Galleria</t>
  </si>
  <si>
    <t>Melarancio</t>
  </si>
  <si>
    <t>Colle Marino</t>
  </si>
  <si>
    <t>Colle Pino</t>
  </si>
  <si>
    <t>Pianacce</t>
  </si>
  <si>
    <t>San Marco</t>
  </si>
  <si>
    <t>CollePino</t>
  </si>
  <si>
    <t>Corpo illuminante per medesima potenza massima assorbita (Watt)</t>
  </si>
  <si>
    <t>Corpo illuminante LED imbocco (..W)</t>
  </si>
  <si>
    <t>Offerta per corpi illuminanti a LED per rinforzo</t>
  </si>
  <si>
    <t>Descrizione</t>
  </si>
  <si>
    <t xml:space="preserve">Offerta per apparati a servizio del sistema di regolazione dei corpi illuminanti </t>
  </si>
  <si>
    <r>
      <t xml:space="preserve">Totale importo offerto per corpi illuminanti </t>
    </r>
    <r>
      <rPr>
        <b/>
        <i/>
        <sz val="11"/>
        <color rgb="FF000000"/>
        <rFont val="Calibri"/>
        <family val="2"/>
      </rPr>
      <t>(b1)</t>
    </r>
  </si>
  <si>
    <r>
      <t xml:space="preserve">Totale importo offerto per apparati a servizio del sistema di regolazione dei corpi illuminanti </t>
    </r>
    <r>
      <rPr>
        <b/>
        <i/>
        <sz val="11"/>
        <color rgb="FF000000"/>
        <rFont val="Calibri"/>
        <family val="2"/>
      </rPr>
      <t>(b2)</t>
    </r>
  </si>
  <si>
    <t>All.06-SCHEMA DI OFFERTA ECONOMICA - Riepilogo</t>
  </si>
  <si>
    <t>All.06-SCHEMA DI OFFERTA ECONOMICA - offerta economica per apparati</t>
  </si>
  <si>
    <t>Nr</t>
  </si>
  <si>
    <r>
      <t xml:space="preserve">TOTALE OFFERTO </t>
    </r>
    <r>
      <rPr>
        <b/>
        <i/>
        <sz val="11"/>
        <color rgb="FF000000"/>
        <rFont val="Calibri"/>
        <family val="2"/>
      </rPr>
      <t>(b1 + b2)</t>
    </r>
  </si>
  <si>
    <t>Descrizione parametro</t>
  </si>
  <si>
    <t>b1</t>
  </si>
  <si>
    <t>b2</t>
  </si>
  <si>
    <t>Pot</t>
  </si>
  <si>
    <t>Importo totale offerto per i corpi illuminanti</t>
  </si>
  <si>
    <t>Importo totale offerto per gli apparati a servizio del sistema di regolazione dei corpi illuminanti</t>
  </si>
  <si>
    <t>VAN</t>
  </si>
  <si>
    <t>Valore attuale Netto del costo del consumo di energia elettrica dei corpi illuminantiproposti, nei primi 5 anni di vita degli stessi (dal 2019 al 2023)</t>
  </si>
  <si>
    <t>C_ciclo</t>
  </si>
  <si>
    <t>Costo del ciclo di vita</t>
  </si>
  <si>
    <t>Parametro
(Rif. Punto 17.1 Disciplinare)</t>
  </si>
  <si>
    <t>Valore</t>
  </si>
  <si>
    <t>All.06-SCHEMA DI OFFERTA ECONOMICA - Calcolo VAN costo consumo energia elettrica corpi illuminanti dal 2019 al 2023</t>
  </si>
  <si>
    <t>WACC</t>
  </si>
  <si>
    <t>Infl_den</t>
  </si>
  <si>
    <t>Infl_ene</t>
  </si>
  <si>
    <t>u.m.</t>
  </si>
  <si>
    <t>%</t>
  </si>
  <si>
    <t>C_ene_19</t>
  </si>
  <si>
    <t>€/KWh</t>
  </si>
  <si>
    <t>C_ene_23</t>
  </si>
  <si>
    <t>CAGR</t>
  </si>
  <si>
    <t>Ore_acc</t>
  </si>
  <si>
    <t>ore</t>
  </si>
  <si>
    <t>giorni</t>
  </si>
  <si>
    <t>Gio_ese</t>
  </si>
  <si>
    <t>Watt</t>
  </si>
  <si>
    <t xml:space="preserve">Parametri </t>
  </si>
  <si>
    <t xml:space="preserve">Costo energia elettrica dal 1° anno di esercizio (2019) al 5°(2023) </t>
  </si>
  <si>
    <t>Anno</t>
  </si>
  <si>
    <t>n-esimo anno di esercizio</t>
  </si>
  <si>
    <t>C_Pot_n</t>
  </si>
  <si>
    <t>Potenza massima totale di assorbimento dei corpi illuminanti proposti (Watt)</t>
  </si>
  <si>
    <t>b1+b2</t>
  </si>
  <si>
    <t>Importo totale offerto</t>
  </si>
  <si>
    <t>All.06-SCHEMA DI OFFERTA ECONOMICA - istruzioni di compilazione file</t>
  </si>
  <si>
    <t>Azione da parte del Concorrente</t>
  </si>
  <si>
    <t>Riepilogo</t>
  </si>
  <si>
    <t>Offerta Economica</t>
  </si>
  <si>
    <t>Calcolo VAN corpi illuminanti</t>
  </si>
  <si>
    <t>Denominazione Foglio</t>
  </si>
  <si>
    <t>Cella di riferimento</t>
  </si>
  <si>
    <t>C4</t>
  </si>
  <si>
    <t>Inserire Ragione Sociale</t>
  </si>
  <si>
    <t>Inserire quantità</t>
  </si>
  <si>
    <t>da E8 a E22</t>
  </si>
  <si>
    <t>Inserire prezzo unitario</t>
  </si>
  <si>
    <t>da F8 a F22, da F27 a F41</t>
  </si>
  <si>
    <t>C7</t>
  </si>
  <si>
    <t>Inserire la potenza massima totale di assorbimento dei corpi illuminanti proposti</t>
  </si>
  <si>
    <t>Note</t>
  </si>
  <si>
    <t>Aggiungere o togliere righe a seconda di quanti corpi illuminanti, aventi la medesima potenza massima assorbita, siano stati proposti</t>
  </si>
  <si>
    <t>APPALTO DI FORNITURA DI APPARECCHI ILLUMINANTI A LED PER L’ILLUMINAZIONE DEL TRATTO DI IMBOCCO DELLE GALLERE AUTOSTRADALI- CIG 7708078B2E</t>
  </si>
  <si>
    <t>APPALTO DI FORNITURA DI APPARECCHI ILLUMINANTI A LED PER L’ILLUMINAZIONE DEL TRATTO DI IMBOCCO DELLE GALLERE AUTOSTRADALI 
CIG 7708078B2E</t>
  </si>
  <si>
    <t>APPALTO DI FORNITURA DI APPARECCHI ILLUMINANTI A LED PER L’ILLUMINAZIONE DEL TRATTO DI IMBOCCO DELLE GALLERE AUTOSTRADALI
CIG 7708078B2E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</si>
</sst>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0.000%"/>
    <numFmt numFmtId="166" formatCode="_-&quot;€&quot;\ * #,##0.000_-;\-&quot;€&quot;\ * #,##0.000_-;_-&quot;€&quot;\ * &quot;-&quot;??_-;_-@_-"/>
    <numFmt numFmtId="167" formatCode="0.000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3" borderId="1" xfId="0" applyFill="1" applyBorder="1" applyAlignment="1" applyProtection="1"/>
    <xf numFmtId="164" fontId="0" fillId="2" borderId="1" xfId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</xf>
    <xf numFmtId="165" fontId="6" fillId="3" borderId="1" xfId="2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0" xfId="0" applyBorder="1" applyProtection="1"/>
    <xf numFmtId="0" fontId="0" fillId="0" borderId="10" xfId="0" applyBorder="1" applyAlignment="1" applyProtection="1">
      <alignment horizontal="center"/>
    </xf>
    <xf numFmtId="164" fontId="0" fillId="2" borderId="10" xfId="1" applyFont="1" applyFill="1" applyBorder="1" applyProtection="1">
      <protection locked="0"/>
    </xf>
    <xf numFmtId="164" fontId="0" fillId="3" borderId="11" xfId="1" applyFont="1" applyFill="1" applyBorder="1" applyProtection="1"/>
    <xf numFmtId="0" fontId="0" fillId="0" borderId="12" xfId="0" applyBorder="1" applyAlignment="1" applyProtection="1">
      <alignment horizontal="center"/>
    </xf>
    <xf numFmtId="164" fontId="0" fillId="3" borderId="13" xfId="1" applyFont="1" applyFill="1" applyBorder="1" applyProtection="1"/>
    <xf numFmtId="0" fontId="0" fillId="0" borderId="14" xfId="0" applyBorder="1" applyAlignment="1" applyProtection="1">
      <alignment horizontal="center"/>
    </xf>
    <xf numFmtId="0" fontId="0" fillId="0" borderId="16" xfId="0" applyBorder="1" applyProtection="1"/>
    <xf numFmtId="0" fontId="0" fillId="0" borderId="16" xfId="0" applyBorder="1" applyAlignment="1" applyProtection="1">
      <alignment horizontal="center"/>
    </xf>
    <xf numFmtId="164" fontId="0" fillId="2" borderId="16" xfId="1" applyFont="1" applyFill="1" applyBorder="1" applyProtection="1">
      <protection locked="0"/>
    </xf>
    <xf numFmtId="164" fontId="0" fillId="3" borderId="17" xfId="1" applyFont="1" applyFill="1" applyBorder="1" applyProtection="1"/>
    <xf numFmtId="0" fontId="0" fillId="0" borderId="9" xfId="0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1" fontId="0" fillId="2" borderId="10" xfId="1" applyNumberFormat="1" applyFont="1" applyFill="1" applyBorder="1" applyAlignment="1" applyProtection="1">
      <alignment horizontal="center"/>
      <protection locked="0"/>
    </xf>
    <xf numFmtId="1" fontId="0" fillId="2" borderId="1" xfId="1" applyNumberFormat="1" applyFont="1" applyFill="1" applyBorder="1" applyAlignment="1" applyProtection="1">
      <alignment horizontal="center"/>
      <protection locked="0"/>
    </xf>
    <xf numFmtId="1" fontId="0" fillId="2" borderId="16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164" fontId="3" fillId="3" borderId="25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4" borderId="20" xfId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67" fontId="2" fillId="3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167" fontId="0" fillId="2" borderId="1" xfId="1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</xf>
    <xf numFmtId="10" fontId="0" fillId="3" borderId="1" xfId="2" applyNumberFormat="1" applyFont="1" applyFill="1" applyBorder="1" applyProtection="1"/>
    <xf numFmtId="0" fontId="0" fillId="0" borderId="0" xfId="0" applyFill="1" applyProtection="1"/>
    <xf numFmtId="166" fontId="0" fillId="3" borderId="1" xfId="1" applyNumberFormat="1" applyFont="1" applyFill="1" applyBorder="1" applyProtection="1"/>
    <xf numFmtId="0" fontId="0" fillId="3" borderId="1" xfId="2" applyNumberFormat="1" applyFont="1" applyFill="1" applyBorder="1" applyProtection="1"/>
    <xf numFmtId="0" fontId="0" fillId="3" borderId="1" xfId="0" applyFill="1" applyBorder="1" applyProtection="1"/>
    <xf numFmtId="164" fontId="0" fillId="3" borderId="1" xfId="1" applyFont="1" applyFill="1" applyBorder="1" applyProtection="1"/>
    <xf numFmtId="0" fontId="2" fillId="0" borderId="1" xfId="0" applyFont="1" applyBorder="1" applyProtection="1"/>
    <xf numFmtId="164" fontId="2" fillId="3" borderId="1" xfId="0" applyNumberFormat="1" applyFont="1" applyFill="1" applyBorder="1" applyAlignment="1" applyProtection="1">
      <alignment vertical="center"/>
    </xf>
    <xf numFmtId="164" fontId="0" fillId="2" borderId="10" xfId="1" applyFont="1" applyFill="1" applyBorder="1" applyProtection="1"/>
    <xf numFmtId="164" fontId="0" fillId="2" borderId="1" xfId="1" applyFont="1" applyFill="1" applyBorder="1" applyProtection="1"/>
    <xf numFmtId="164" fontId="0" fillId="2" borderId="16" xfId="1" applyFont="1" applyFill="1" applyBorder="1" applyProtection="1"/>
    <xf numFmtId="0" fontId="3" fillId="0" borderId="2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9D70-4883-4752-A56F-3AA47580A309}">
  <sheetPr codeName="Foglio1">
    <pageSetUpPr fitToPage="1"/>
  </sheetPr>
  <dimension ref="A1:J8"/>
  <sheetViews>
    <sheetView tabSelected="1" workbookViewId="0">
      <selection activeCell="C28" sqref="C27:C28"/>
    </sheetView>
  </sheetViews>
  <sheetFormatPr defaultRowHeight="15" x14ac:dyDescent="0.25"/>
  <cols>
    <col min="1" max="1" width="27.42578125" bestFit="1" customWidth="1"/>
    <col min="2" max="2" width="40.28515625" bestFit="1" customWidth="1"/>
    <col min="3" max="3" width="22.28515625" bestFit="1" customWidth="1"/>
    <col min="4" max="4" width="49.28515625" customWidth="1"/>
  </cols>
  <sheetData>
    <row r="1" spans="1:10" ht="15" customHeight="1" x14ac:dyDescent="0.25">
      <c r="A1" s="64" t="s">
        <v>68</v>
      </c>
      <c r="B1" s="65"/>
      <c r="C1" s="65"/>
      <c r="D1" s="65"/>
      <c r="E1" s="40"/>
      <c r="F1" s="40"/>
      <c r="G1" s="40"/>
      <c r="H1" s="40"/>
      <c r="I1" s="40"/>
      <c r="J1" s="40"/>
    </row>
    <row r="2" spans="1:10" ht="43.5" customHeight="1" x14ac:dyDescent="0.25">
      <c r="A2" s="66" t="s">
        <v>85</v>
      </c>
      <c r="B2" s="66"/>
      <c r="C2" s="66"/>
      <c r="D2" s="66"/>
      <c r="E2" s="39"/>
      <c r="F2" s="39"/>
      <c r="G2" s="39"/>
      <c r="H2" s="39"/>
      <c r="I2" s="39"/>
      <c r="J2" s="39"/>
    </row>
    <row r="4" spans="1:10" x14ac:dyDescent="0.25">
      <c r="A4" s="43" t="s">
        <v>73</v>
      </c>
      <c r="B4" s="43" t="s">
        <v>69</v>
      </c>
      <c r="C4" s="43" t="s">
        <v>74</v>
      </c>
      <c r="D4" s="43" t="s">
        <v>83</v>
      </c>
    </row>
    <row r="5" spans="1:10" x14ac:dyDescent="0.25">
      <c r="A5" s="44" t="s">
        <v>70</v>
      </c>
      <c r="B5" s="44" t="s">
        <v>76</v>
      </c>
      <c r="C5" s="42" t="s">
        <v>75</v>
      </c>
      <c r="D5" s="44"/>
    </row>
    <row r="6" spans="1:10" x14ac:dyDescent="0.25">
      <c r="A6" s="67" t="s">
        <v>71</v>
      </c>
      <c r="B6" s="44" t="s">
        <v>77</v>
      </c>
      <c r="C6" s="42" t="s">
        <v>78</v>
      </c>
      <c r="D6" s="68" t="s">
        <v>84</v>
      </c>
    </row>
    <row r="7" spans="1:10" ht="32.25" customHeight="1" x14ac:dyDescent="0.25">
      <c r="A7" s="67"/>
      <c r="B7" s="44" t="s">
        <v>79</v>
      </c>
      <c r="C7" s="42" t="s">
        <v>80</v>
      </c>
      <c r="D7" s="69"/>
    </row>
    <row r="8" spans="1:10" ht="30" x14ac:dyDescent="0.25">
      <c r="A8" s="44" t="s">
        <v>72</v>
      </c>
      <c r="B8" s="45" t="s">
        <v>82</v>
      </c>
      <c r="C8" s="42" t="s">
        <v>81</v>
      </c>
      <c r="D8" s="44"/>
    </row>
  </sheetData>
  <mergeCells count="4">
    <mergeCell ref="A1:D1"/>
    <mergeCell ref="A2:D2"/>
    <mergeCell ref="A6:A7"/>
    <mergeCell ref="D6:D7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E703-037C-4880-BD96-523BD569BC50}">
  <sheetPr codeName="Foglio2">
    <pageSetUpPr fitToPage="1"/>
  </sheetPr>
  <dimension ref="A1:G12"/>
  <sheetViews>
    <sheetView zoomScaleNormal="100" workbookViewId="0">
      <selection activeCell="C4" sqref="C4:D4"/>
    </sheetView>
  </sheetViews>
  <sheetFormatPr defaultRowHeight="15" x14ac:dyDescent="0.25"/>
  <cols>
    <col min="1" max="1" width="6.5703125" style="3" customWidth="1"/>
    <col min="2" max="2" width="26" style="3" customWidth="1"/>
    <col min="3" max="3" width="87.42578125" style="1" bestFit="1" customWidth="1"/>
    <col min="4" max="4" width="14.5703125" style="1" bestFit="1" customWidth="1"/>
    <col min="5" max="5" width="10.28515625" style="1" customWidth="1"/>
    <col min="6" max="6" width="8.5703125" style="1" customWidth="1"/>
    <col min="7" max="7" width="53.28515625" style="1" customWidth="1"/>
    <col min="8" max="1006" width="8.5703125" style="1" customWidth="1"/>
    <col min="1007" max="16384" width="9.140625" style="1"/>
  </cols>
  <sheetData>
    <row r="1" spans="1:7" x14ac:dyDescent="0.25">
      <c r="A1" s="70" t="s">
        <v>29</v>
      </c>
      <c r="B1" s="70"/>
      <c r="C1" s="70"/>
      <c r="D1" s="70"/>
    </row>
    <row r="2" spans="1:7" ht="28.5" customHeight="1" x14ac:dyDescent="0.25">
      <c r="A2" s="66" t="s">
        <v>86</v>
      </c>
      <c r="B2" s="66"/>
      <c r="C2" s="66"/>
      <c r="D2" s="66"/>
      <c r="F2" s="5" t="s">
        <v>0</v>
      </c>
    </row>
    <row r="3" spans="1:7" ht="18" customHeight="1" x14ac:dyDescent="0.25">
      <c r="A3" s="2"/>
      <c r="B3" s="2"/>
      <c r="C3" s="2"/>
      <c r="D3" s="2"/>
      <c r="F3" s="6"/>
      <c r="G3" s="7" t="s">
        <v>3</v>
      </c>
    </row>
    <row r="4" spans="1:7" ht="21" customHeight="1" x14ac:dyDescent="0.25">
      <c r="A4" s="71" t="s">
        <v>1</v>
      </c>
      <c r="B4" s="72"/>
      <c r="C4" s="73"/>
      <c r="D4" s="73"/>
      <c r="F4" s="10"/>
      <c r="G4" s="7" t="s">
        <v>2</v>
      </c>
    </row>
    <row r="5" spans="1:7" ht="15" customHeight="1" x14ac:dyDescent="0.25"/>
    <row r="6" spans="1:7" s="33" customFormat="1" ht="45" x14ac:dyDescent="0.25">
      <c r="A6" s="37" t="s">
        <v>31</v>
      </c>
      <c r="B6" s="47" t="s">
        <v>43</v>
      </c>
      <c r="C6" s="37" t="s">
        <v>33</v>
      </c>
      <c r="D6" s="37" t="s">
        <v>44</v>
      </c>
    </row>
    <row r="7" spans="1:7" x14ac:dyDescent="0.25">
      <c r="A7" s="48">
        <v>1</v>
      </c>
      <c r="B7" s="36" t="s">
        <v>34</v>
      </c>
      <c r="C7" s="7" t="s">
        <v>37</v>
      </c>
      <c r="D7" s="38">
        <f>'Offerta economica'!G23</f>
        <v>0</v>
      </c>
    </row>
    <row r="8" spans="1:7" x14ac:dyDescent="0.25">
      <c r="A8" s="48">
        <v>2</v>
      </c>
      <c r="B8" s="36" t="s">
        <v>35</v>
      </c>
      <c r="C8" s="7" t="s">
        <v>38</v>
      </c>
      <c r="D8" s="38">
        <f>'Offerta economica'!G42</f>
        <v>0</v>
      </c>
    </row>
    <row r="9" spans="1:7" x14ac:dyDescent="0.25">
      <c r="A9" s="48">
        <v>3</v>
      </c>
      <c r="B9" s="36" t="s">
        <v>66</v>
      </c>
      <c r="C9" s="7" t="s">
        <v>67</v>
      </c>
      <c r="D9" s="38">
        <f>'Offerta economica'!G44</f>
        <v>0</v>
      </c>
    </row>
    <row r="10" spans="1:7" x14ac:dyDescent="0.25">
      <c r="A10" s="48">
        <v>4</v>
      </c>
      <c r="B10" s="36" t="s">
        <v>36</v>
      </c>
      <c r="C10" s="7" t="s">
        <v>65</v>
      </c>
      <c r="D10" s="49">
        <f>'Calcolo VAN corpi illuminanti'!C7</f>
        <v>0</v>
      </c>
    </row>
    <row r="11" spans="1:7" ht="30" x14ac:dyDescent="0.25">
      <c r="A11" s="48">
        <v>5</v>
      </c>
      <c r="B11" s="36" t="s">
        <v>39</v>
      </c>
      <c r="C11" s="7" t="s">
        <v>40</v>
      </c>
      <c r="D11" s="38">
        <f>'Calcolo VAN corpi illuminanti'!B23</f>
        <v>0</v>
      </c>
    </row>
    <row r="12" spans="1:7" x14ac:dyDescent="0.25">
      <c r="A12" s="48">
        <v>6</v>
      </c>
      <c r="B12" s="36" t="s">
        <v>41</v>
      </c>
      <c r="C12" s="7" t="s">
        <v>42</v>
      </c>
      <c r="D12" s="38">
        <f>D9+D11</f>
        <v>0</v>
      </c>
    </row>
  </sheetData>
  <sheetProtection algorithmName="SHA-512" hashValue="458i4d8/ow4Qrbbm1nggL6QxsWMjp2MtnT6yi0YOW5YWAePThveRWRJLad6ke2NttuAU0KSa53pBkPh1w6tdBw==" saltValue="KGp43L3gZf6T7HkrzebMsA==" spinCount="100000" sheet="1" objects="1" scenarios="1"/>
  <mergeCells count="4">
    <mergeCell ref="A1:D1"/>
    <mergeCell ref="A2:D2"/>
    <mergeCell ref="A4:B4"/>
    <mergeCell ref="C4:D4"/>
  </mergeCells>
  <conditionalFormatting sqref="C4">
    <cfRule type="notContainsBlanks" dxfId="4" priority="9">
      <formula>LEN(TRIM(C4))&gt;0</formula>
    </cfRule>
  </conditionalFormatting>
  <pageMargins left="0.70833333333333304" right="0.70833333333333304" top="0.74791666666666701" bottom="0.74791666666666701" header="0.51180555555555496" footer="0.51180555555555496"/>
  <pageSetup paperSize="9" scale="97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20D8-4D58-4E8B-908A-1E23C1438C5E}">
  <sheetPr codeName="Foglio3">
    <pageSetUpPr fitToPage="1"/>
  </sheetPr>
  <dimension ref="A1:J49"/>
  <sheetViews>
    <sheetView zoomScaleNormal="100" workbookViewId="0">
      <selection activeCell="F43" sqref="F43"/>
    </sheetView>
  </sheetViews>
  <sheetFormatPr defaultRowHeight="15" x14ac:dyDescent="0.25"/>
  <cols>
    <col min="1" max="1" width="6.5703125" style="3" customWidth="1"/>
    <col min="2" max="2" width="12.28515625" style="3" bestFit="1" customWidth="1"/>
    <col min="3" max="3" width="40.5703125" style="1" customWidth="1"/>
    <col min="4" max="4" width="14.5703125" style="1" bestFit="1" customWidth="1"/>
    <col min="5" max="5" width="9.42578125" style="4" bestFit="1" customWidth="1"/>
    <col min="6" max="6" width="15.85546875" style="1" customWidth="1"/>
    <col min="7" max="7" width="33.7109375" style="1" customWidth="1"/>
    <col min="8" max="8" width="7" style="1" customWidth="1"/>
    <col min="9" max="9" width="8.5703125" style="1" customWidth="1"/>
    <col min="10" max="10" width="53.28515625" style="1" customWidth="1"/>
    <col min="11" max="1009" width="8.5703125" style="1" customWidth="1"/>
    <col min="1010" max="16384" width="9.140625" style="1"/>
  </cols>
  <sheetData>
    <row r="1" spans="1:10" x14ac:dyDescent="0.25">
      <c r="A1" s="70" t="s">
        <v>30</v>
      </c>
      <c r="B1" s="70"/>
      <c r="C1" s="70"/>
      <c r="D1" s="70"/>
      <c r="E1" s="70"/>
      <c r="F1" s="70"/>
      <c r="G1" s="70"/>
    </row>
    <row r="2" spans="1:10" ht="28.5" customHeight="1" x14ac:dyDescent="0.25">
      <c r="A2" s="66" t="s">
        <v>87</v>
      </c>
      <c r="B2" s="66"/>
      <c r="C2" s="66"/>
      <c r="D2" s="66"/>
      <c r="E2" s="66"/>
      <c r="F2" s="66"/>
      <c r="G2" s="66"/>
    </row>
    <row r="3" spans="1:10" ht="6.75" customHeight="1" x14ac:dyDescent="0.25">
      <c r="A3" s="2"/>
      <c r="B3" s="2"/>
      <c r="C3" s="2"/>
      <c r="D3" s="2"/>
      <c r="E3" s="2"/>
      <c r="F3" s="2"/>
      <c r="G3" s="2"/>
    </row>
    <row r="4" spans="1:10" ht="17.25" customHeight="1" x14ac:dyDescent="0.25">
      <c r="A4" s="71" t="s">
        <v>1</v>
      </c>
      <c r="B4" s="72"/>
      <c r="C4" s="89"/>
      <c r="D4" s="90" t="str">
        <f>IF(Riepilogo!C4=0,"",Riepilogo!C4)</f>
        <v/>
      </c>
      <c r="E4" s="91"/>
      <c r="F4" s="91"/>
      <c r="G4" s="92"/>
      <c r="I4" s="5" t="s">
        <v>0</v>
      </c>
    </row>
    <row r="5" spans="1:10" ht="15" customHeight="1" thickBot="1" x14ac:dyDescent="0.3">
      <c r="I5" s="6"/>
      <c r="J5" s="7" t="s">
        <v>3</v>
      </c>
    </row>
    <row r="6" spans="1:10" ht="15" customHeight="1" thickBot="1" x14ac:dyDescent="0.3">
      <c r="A6" s="77" t="s">
        <v>24</v>
      </c>
      <c r="B6" s="78"/>
      <c r="C6" s="78"/>
      <c r="D6" s="78"/>
      <c r="E6" s="78"/>
      <c r="F6" s="78"/>
      <c r="G6" s="79"/>
      <c r="I6" s="10"/>
      <c r="J6" s="7" t="s">
        <v>2</v>
      </c>
    </row>
    <row r="7" spans="1:10" ht="30.75" thickBot="1" x14ac:dyDescent="0.3">
      <c r="A7" s="28" t="s">
        <v>4</v>
      </c>
      <c r="B7" s="28" t="s">
        <v>15</v>
      </c>
      <c r="C7" s="29" t="s">
        <v>22</v>
      </c>
      <c r="D7" s="28" t="s">
        <v>6</v>
      </c>
      <c r="E7" s="28" t="s">
        <v>5</v>
      </c>
      <c r="F7" s="29" t="s">
        <v>9</v>
      </c>
      <c r="G7" s="28" t="s">
        <v>7</v>
      </c>
    </row>
    <row r="8" spans="1:10" x14ac:dyDescent="0.25">
      <c r="A8" s="15">
        <v>1</v>
      </c>
      <c r="B8" s="74" t="s">
        <v>16</v>
      </c>
      <c r="C8" s="16" t="s">
        <v>23</v>
      </c>
      <c r="D8" s="17" t="s">
        <v>8</v>
      </c>
      <c r="E8" s="30"/>
      <c r="F8" s="18"/>
      <c r="G8" s="19">
        <f>E8*F8</f>
        <v>0</v>
      </c>
    </row>
    <row r="9" spans="1:10" x14ac:dyDescent="0.25">
      <c r="A9" s="20">
        <v>2</v>
      </c>
      <c r="B9" s="75"/>
      <c r="C9" s="9" t="s">
        <v>23</v>
      </c>
      <c r="D9" s="8" t="s">
        <v>8</v>
      </c>
      <c r="E9" s="31"/>
      <c r="F9" s="11"/>
      <c r="G9" s="21">
        <f t="shared" ref="G9:G10" si="0">E9*F9</f>
        <v>0</v>
      </c>
    </row>
    <row r="10" spans="1:10" ht="15.75" thickBot="1" x14ac:dyDescent="0.3">
      <c r="A10" s="20">
        <v>3</v>
      </c>
      <c r="B10" s="76"/>
      <c r="C10" s="9" t="s">
        <v>23</v>
      </c>
      <c r="D10" s="8" t="s">
        <v>8</v>
      </c>
      <c r="E10" s="31"/>
      <c r="F10" s="11"/>
      <c r="G10" s="21">
        <f t="shared" si="0"/>
        <v>0</v>
      </c>
    </row>
    <row r="11" spans="1:10" x14ac:dyDescent="0.25">
      <c r="A11" s="15">
        <v>4</v>
      </c>
      <c r="B11" s="74" t="s">
        <v>17</v>
      </c>
      <c r="C11" s="16" t="s">
        <v>23</v>
      </c>
      <c r="D11" s="27" t="s">
        <v>8</v>
      </c>
      <c r="E11" s="30"/>
      <c r="F11" s="18"/>
      <c r="G11" s="19">
        <f>E11*F11</f>
        <v>0</v>
      </c>
    </row>
    <row r="12" spans="1:10" x14ac:dyDescent="0.25">
      <c r="A12" s="20">
        <v>5</v>
      </c>
      <c r="B12" s="75"/>
      <c r="C12" s="9" t="s">
        <v>23</v>
      </c>
      <c r="D12" s="14" t="s">
        <v>8</v>
      </c>
      <c r="E12" s="31"/>
      <c r="F12" s="11"/>
      <c r="G12" s="21">
        <f t="shared" ref="G12:G13" si="1">E12*F12</f>
        <v>0</v>
      </c>
    </row>
    <row r="13" spans="1:10" ht="15.75" thickBot="1" x14ac:dyDescent="0.3">
      <c r="A13" s="20">
        <v>6</v>
      </c>
      <c r="B13" s="76"/>
      <c r="C13" s="9" t="s">
        <v>23</v>
      </c>
      <c r="D13" s="14" t="s">
        <v>8</v>
      </c>
      <c r="E13" s="31"/>
      <c r="F13" s="11"/>
      <c r="G13" s="21">
        <f t="shared" si="1"/>
        <v>0</v>
      </c>
    </row>
    <row r="14" spans="1:10" x14ac:dyDescent="0.25">
      <c r="A14" s="15">
        <v>7</v>
      </c>
      <c r="B14" s="74" t="s">
        <v>18</v>
      </c>
      <c r="C14" s="16" t="s">
        <v>23</v>
      </c>
      <c r="D14" s="27" t="s">
        <v>8</v>
      </c>
      <c r="E14" s="30"/>
      <c r="F14" s="18"/>
      <c r="G14" s="19">
        <f>E14*F14</f>
        <v>0</v>
      </c>
    </row>
    <row r="15" spans="1:10" x14ac:dyDescent="0.25">
      <c r="A15" s="20">
        <v>8</v>
      </c>
      <c r="B15" s="75"/>
      <c r="C15" s="9" t="s">
        <v>23</v>
      </c>
      <c r="D15" s="14" t="s">
        <v>8</v>
      </c>
      <c r="E15" s="31"/>
      <c r="F15" s="11"/>
      <c r="G15" s="21">
        <f t="shared" ref="G15:G16" si="2">E15*F15</f>
        <v>0</v>
      </c>
    </row>
    <row r="16" spans="1:10" ht="15.75" thickBot="1" x14ac:dyDescent="0.3">
      <c r="A16" s="20">
        <v>9</v>
      </c>
      <c r="B16" s="75"/>
      <c r="C16" s="9" t="s">
        <v>23</v>
      </c>
      <c r="D16" s="14" t="s">
        <v>8</v>
      </c>
      <c r="E16" s="31"/>
      <c r="F16" s="11"/>
      <c r="G16" s="21">
        <f t="shared" si="2"/>
        <v>0</v>
      </c>
    </row>
    <row r="17" spans="1:7" x14ac:dyDescent="0.25">
      <c r="A17" s="15">
        <v>10</v>
      </c>
      <c r="B17" s="74" t="s">
        <v>19</v>
      </c>
      <c r="C17" s="16" t="s">
        <v>23</v>
      </c>
      <c r="D17" s="27" t="s">
        <v>8</v>
      </c>
      <c r="E17" s="30"/>
      <c r="F17" s="18"/>
      <c r="G17" s="19">
        <f>E17*F17</f>
        <v>0</v>
      </c>
    </row>
    <row r="18" spans="1:7" x14ac:dyDescent="0.25">
      <c r="A18" s="20">
        <v>11</v>
      </c>
      <c r="B18" s="75"/>
      <c r="C18" s="9" t="s">
        <v>23</v>
      </c>
      <c r="D18" s="14" t="s">
        <v>8</v>
      </c>
      <c r="E18" s="31"/>
      <c r="F18" s="11"/>
      <c r="G18" s="21">
        <f t="shared" ref="G18:G19" si="3">E18*F18</f>
        <v>0</v>
      </c>
    </row>
    <row r="19" spans="1:7" ht="15.75" thickBot="1" x14ac:dyDescent="0.3">
      <c r="A19" s="20">
        <v>12</v>
      </c>
      <c r="B19" s="75"/>
      <c r="C19" s="9" t="s">
        <v>23</v>
      </c>
      <c r="D19" s="14" t="s">
        <v>8</v>
      </c>
      <c r="E19" s="31"/>
      <c r="F19" s="11"/>
      <c r="G19" s="21">
        <f t="shared" si="3"/>
        <v>0</v>
      </c>
    </row>
    <row r="20" spans="1:7" x14ac:dyDescent="0.25">
      <c r="A20" s="15">
        <v>13</v>
      </c>
      <c r="B20" s="74" t="s">
        <v>20</v>
      </c>
      <c r="C20" s="16" t="s">
        <v>23</v>
      </c>
      <c r="D20" s="27" t="s">
        <v>8</v>
      </c>
      <c r="E20" s="30"/>
      <c r="F20" s="18"/>
      <c r="G20" s="19">
        <f>E20*F20</f>
        <v>0</v>
      </c>
    </row>
    <row r="21" spans="1:7" x14ac:dyDescent="0.25">
      <c r="A21" s="20">
        <v>14</v>
      </c>
      <c r="B21" s="75"/>
      <c r="C21" s="9" t="s">
        <v>23</v>
      </c>
      <c r="D21" s="14" t="s">
        <v>8</v>
      </c>
      <c r="E21" s="31"/>
      <c r="F21" s="11"/>
      <c r="G21" s="21">
        <f t="shared" ref="G21:G22" si="4">E21*F21</f>
        <v>0</v>
      </c>
    </row>
    <row r="22" spans="1:7" ht="15.75" thickBot="1" x14ac:dyDescent="0.3">
      <c r="A22" s="22">
        <v>15</v>
      </c>
      <c r="B22" s="76"/>
      <c r="C22" s="23" t="s">
        <v>23</v>
      </c>
      <c r="D22" s="24" t="s">
        <v>8</v>
      </c>
      <c r="E22" s="32"/>
      <c r="F22" s="25"/>
      <c r="G22" s="26">
        <f t="shared" si="4"/>
        <v>0</v>
      </c>
    </row>
    <row r="23" spans="1:7" ht="21" customHeight="1" thickBot="1" x14ac:dyDescent="0.3">
      <c r="A23" s="80" t="s">
        <v>27</v>
      </c>
      <c r="B23" s="81"/>
      <c r="C23" s="81"/>
      <c r="D23" s="81"/>
      <c r="E23" s="81"/>
      <c r="F23" s="81"/>
      <c r="G23" s="41">
        <f>SUM(G8:G22)</f>
        <v>0</v>
      </c>
    </row>
    <row r="24" spans="1:7" ht="15.75" thickBot="1" x14ac:dyDescent="0.3"/>
    <row r="25" spans="1:7" ht="15.75" thickBot="1" x14ac:dyDescent="0.3">
      <c r="A25" s="77" t="s">
        <v>26</v>
      </c>
      <c r="B25" s="78"/>
      <c r="C25" s="78"/>
      <c r="D25" s="78"/>
      <c r="E25" s="78"/>
      <c r="F25" s="78"/>
      <c r="G25" s="79"/>
    </row>
    <row r="26" spans="1:7" ht="30.75" thickBot="1" x14ac:dyDescent="0.3">
      <c r="A26" s="28" t="s">
        <v>4</v>
      </c>
      <c r="B26" s="28" t="s">
        <v>15</v>
      </c>
      <c r="C26" s="29" t="s">
        <v>25</v>
      </c>
      <c r="D26" s="28" t="s">
        <v>6</v>
      </c>
      <c r="E26" s="28" t="s">
        <v>5</v>
      </c>
      <c r="F26" s="29" t="s">
        <v>9</v>
      </c>
      <c r="G26" s="28" t="s">
        <v>7</v>
      </c>
    </row>
    <row r="27" spans="1:7" x14ac:dyDescent="0.25">
      <c r="A27" s="15">
        <v>16</v>
      </c>
      <c r="B27" s="82" t="s">
        <v>16</v>
      </c>
      <c r="C27" s="16" t="s">
        <v>12</v>
      </c>
      <c r="D27" s="17" t="s">
        <v>8</v>
      </c>
      <c r="E27" s="17">
        <v>1</v>
      </c>
      <c r="F27" s="61"/>
      <c r="G27" s="19">
        <f t="shared" ref="G27" si="5">E27*F27</f>
        <v>0</v>
      </c>
    </row>
    <row r="28" spans="1:7" x14ac:dyDescent="0.25">
      <c r="A28" s="20">
        <v>17</v>
      </c>
      <c r="B28" s="83"/>
      <c r="C28" s="9" t="s">
        <v>13</v>
      </c>
      <c r="D28" s="8" t="s">
        <v>8</v>
      </c>
      <c r="E28" s="8">
        <v>1</v>
      </c>
      <c r="F28" s="62"/>
      <c r="G28" s="21">
        <f>E28*F28</f>
        <v>0</v>
      </c>
    </row>
    <row r="29" spans="1:7" ht="15.75" thickBot="1" x14ac:dyDescent="0.3">
      <c r="A29" s="22">
        <v>18</v>
      </c>
      <c r="B29" s="84"/>
      <c r="C29" s="23" t="s">
        <v>14</v>
      </c>
      <c r="D29" s="24" t="s">
        <v>8</v>
      </c>
      <c r="E29" s="24">
        <v>1</v>
      </c>
      <c r="F29" s="63"/>
      <c r="G29" s="26">
        <f>E29*F29</f>
        <v>0</v>
      </c>
    </row>
    <row r="30" spans="1:7" x14ac:dyDescent="0.25">
      <c r="A30" s="15">
        <v>19</v>
      </c>
      <c r="B30" s="82" t="s">
        <v>17</v>
      </c>
      <c r="C30" s="16" t="s">
        <v>12</v>
      </c>
      <c r="D30" s="17" t="s">
        <v>8</v>
      </c>
      <c r="E30" s="17">
        <v>2</v>
      </c>
      <c r="F30" s="61"/>
      <c r="G30" s="19">
        <f t="shared" ref="G30" si="6">E30*F30</f>
        <v>0</v>
      </c>
    </row>
    <row r="31" spans="1:7" x14ac:dyDescent="0.25">
      <c r="A31" s="20">
        <v>20</v>
      </c>
      <c r="B31" s="83"/>
      <c r="C31" s="9" t="s">
        <v>13</v>
      </c>
      <c r="D31" s="8" t="s">
        <v>8</v>
      </c>
      <c r="E31" s="8">
        <v>2</v>
      </c>
      <c r="F31" s="62"/>
      <c r="G31" s="21">
        <f>E31*F31</f>
        <v>0</v>
      </c>
    </row>
    <row r="32" spans="1:7" ht="15.75" thickBot="1" x14ac:dyDescent="0.3">
      <c r="A32" s="22">
        <v>21</v>
      </c>
      <c r="B32" s="84"/>
      <c r="C32" s="23" t="s">
        <v>14</v>
      </c>
      <c r="D32" s="24" t="s">
        <v>8</v>
      </c>
      <c r="E32" s="24">
        <v>2</v>
      </c>
      <c r="F32" s="63"/>
      <c r="G32" s="26">
        <f>E32*F32</f>
        <v>0</v>
      </c>
    </row>
    <row r="33" spans="1:7" x14ac:dyDescent="0.25">
      <c r="A33" s="15">
        <v>22</v>
      </c>
      <c r="B33" s="82" t="s">
        <v>21</v>
      </c>
      <c r="C33" s="16" t="s">
        <v>12</v>
      </c>
      <c r="D33" s="17" t="s">
        <v>8</v>
      </c>
      <c r="E33" s="17">
        <v>2</v>
      </c>
      <c r="F33" s="61"/>
      <c r="G33" s="19">
        <f t="shared" ref="G33:G38" si="7">E33*F33</f>
        <v>0</v>
      </c>
    </row>
    <row r="34" spans="1:7" x14ac:dyDescent="0.25">
      <c r="A34" s="20">
        <v>23</v>
      </c>
      <c r="B34" s="83"/>
      <c r="C34" s="9" t="s">
        <v>13</v>
      </c>
      <c r="D34" s="8" t="s">
        <v>8</v>
      </c>
      <c r="E34" s="8">
        <v>2</v>
      </c>
      <c r="F34" s="62"/>
      <c r="G34" s="21">
        <f t="shared" si="7"/>
        <v>0</v>
      </c>
    </row>
    <row r="35" spans="1:7" ht="15.75" thickBot="1" x14ac:dyDescent="0.3">
      <c r="A35" s="22">
        <v>24</v>
      </c>
      <c r="B35" s="84"/>
      <c r="C35" s="23" t="s">
        <v>14</v>
      </c>
      <c r="D35" s="24" t="s">
        <v>8</v>
      </c>
      <c r="E35" s="24">
        <v>2</v>
      </c>
      <c r="F35" s="63"/>
      <c r="G35" s="26">
        <f t="shared" si="7"/>
        <v>0</v>
      </c>
    </row>
    <row r="36" spans="1:7" x14ac:dyDescent="0.25">
      <c r="A36" s="15">
        <v>25</v>
      </c>
      <c r="B36" s="82" t="s">
        <v>19</v>
      </c>
      <c r="C36" s="16" t="s">
        <v>12</v>
      </c>
      <c r="D36" s="17" t="s">
        <v>8</v>
      </c>
      <c r="E36" s="17">
        <v>2</v>
      </c>
      <c r="F36" s="61"/>
      <c r="G36" s="19">
        <f t="shared" si="7"/>
        <v>0</v>
      </c>
    </row>
    <row r="37" spans="1:7" x14ac:dyDescent="0.25">
      <c r="A37" s="20">
        <v>26</v>
      </c>
      <c r="B37" s="83"/>
      <c r="C37" s="9" t="s">
        <v>13</v>
      </c>
      <c r="D37" s="8" t="s">
        <v>8</v>
      </c>
      <c r="E37" s="8">
        <v>2</v>
      </c>
      <c r="F37" s="62"/>
      <c r="G37" s="21">
        <f t="shared" si="7"/>
        <v>0</v>
      </c>
    </row>
    <row r="38" spans="1:7" ht="15.75" thickBot="1" x14ac:dyDescent="0.3">
      <c r="A38" s="22">
        <v>27</v>
      </c>
      <c r="B38" s="84"/>
      <c r="C38" s="23" t="s">
        <v>14</v>
      </c>
      <c r="D38" s="24" t="s">
        <v>8</v>
      </c>
      <c r="E38" s="24">
        <v>2</v>
      </c>
      <c r="F38" s="63"/>
      <c r="G38" s="26">
        <f t="shared" si="7"/>
        <v>0</v>
      </c>
    </row>
    <row r="39" spans="1:7" x14ac:dyDescent="0.25">
      <c r="A39" s="15">
        <v>28</v>
      </c>
      <c r="B39" s="82" t="s">
        <v>20</v>
      </c>
      <c r="C39" s="16" t="s">
        <v>12</v>
      </c>
      <c r="D39" s="17" t="s">
        <v>8</v>
      </c>
      <c r="E39" s="17">
        <v>2</v>
      </c>
      <c r="F39" s="61"/>
      <c r="G39" s="19">
        <f t="shared" ref="G39:G41" si="8">E39*F39</f>
        <v>0</v>
      </c>
    </row>
    <row r="40" spans="1:7" x14ac:dyDescent="0.25">
      <c r="A40" s="20">
        <v>29</v>
      </c>
      <c r="B40" s="83"/>
      <c r="C40" s="9" t="s">
        <v>13</v>
      </c>
      <c r="D40" s="8" t="s">
        <v>8</v>
      </c>
      <c r="E40" s="8">
        <v>2</v>
      </c>
      <c r="F40" s="62"/>
      <c r="G40" s="21">
        <f t="shared" si="8"/>
        <v>0</v>
      </c>
    </row>
    <row r="41" spans="1:7" ht="15.75" thickBot="1" x14ac:dyDescent="0.3">
      <c r="A41" s="22">
        <v>30</v>
      </c>
      <c r="B41" s="84"/>
      <c r="C41" s="23" t="s">
        <v>14</v>
      </c>
      <c r="D41" s="24" t="s">
        <v>8</v>
      </c>
      <c r="E41" s="24">
        <v>2</v>
      </c>
      <c r="F41" s="63"/>
      <c r="G41" s="26">
        <f t="shared" si="8"/>
        <v>0</v>
      </c>
    </row>
    <row r="42" spans="1:7" ht="20.25" customHeight="1" thickBot="1" x14ac:dyDescent="0.3">
      <c r="A42" s="80" t="s">
        <v>28</v>
      </c>
      <c r="B42" s="81"/>
      <c r="C42" s="81"/>
      <c r="D42" s="81"/>
      <c r="E42" s="81"/>
      <c r="F42" s="81"/>
      <c r="G42" s="41">
        <f>SUM(G27:G41)</f>
        <v>0</v>
      </c>
    </row>
    <row r="43" spans="1:7" ht="15.75" thickBot="1" x14ac:dyDescent="0.3"/>
    <row r="44" spans="1:7" s="33" customFormat="1" ht="37.5" customHeight="1" thickBot="1" x14ac:dyDescent="0.3">
      <c r="A44" s="86" t="s">
        <v>32</v>
      </c>
      <c r="B44" s="87"/>
      <c r="C44" s="87"/>
      <c r="D44" s="87"/>
      <c r="E44" s="87"/>
      <c r="F44" s="88"/>
      <c r="G44" s="46">
        <f>IF((G23+G42)&gt;E47, "ERRORE: IMPORTO SUPERIORE ALLA BASE D'ASTA DI € 464.333,92", G23+G42)</f>
        <v>0</v>
      </c>
    </row>
    <row r="46" spans="1:7" ht="45" x14ac:dyDescent="0.25">
      <c r="E46" s="70" t="s">
        <v>11</v>
      </c>
      <c r="F46" s="70"/>
      <c r="G46" s="12" t="s">
        <v>10</v>
      </c>
    </row>
    <row r="47" spans="1:7" x14ac:dyDescent="0.25">
      <c r="E47" s="85">
        <v>464333.92</v>
      </c>
      <c r="F47" s="85"/>
      <c r="G47" s="13" t="str">
        <f>IF(1-G44/E47=100%,"",1-G44/E47)</f>
        <v/>
      </c>
    </row>
    <row r="49" spans="3:3" x14ac:dyDescent="0.25">
      <c r="C49" s="4"/>
    </row>
  </sheetData>
  <mergeCells count="21">
    <mergeCell ref="A1:G1"/>
    <mergeCell ref="A2:G2"/>
    <mergeCell ref="A4:C4"/>
    <mergeCell ref="D4:G4"/>
    <mergeCell ref="B8:B10"/>
    <mergeCell ref="E46:F46"/>
    <mergeCell ref="E47:F47"/>
    <mergeCell ref="B27:B29"/>
    <mergeCell ref="B30:B32"/>
    <mergeCell ref="B33:B35"/>
    <mergeCell ref="B36:B38"/>
    <mergeCell ref="A44:F44"/>
    <mergeCell ref="B11:B13"/>
    <mergeCell ref="A6:G6"/>
    <mergeCell ref="A25:G25"/>
    <mergeCell ref="A42:F42"/>
    <mergeCell ref="B14:B16"/>
    <mergeCell ref="B17:B19"/>
    <mergeCell ref="B20:B22"/>
    <mergeCell ref="A23:F23"/>
    <mergeCell ref="B39:B41"/>
  </mergeCells>
  <conditionalFormatting sqref="E8:F22">
    <cfRule type="notContainsBlanks" dxfId="3" priority="5">
      <formula>LEN(TRIM(E8))&gt;0</formula>
    </cfRule>
  </conditionalFormatting>
  <conditionalFormatting sqref="F27:F29">
    <cfRule type="notContainsBlanks" dxfId="2" priority="3">
      <formula>LEN(TRIM(F27))&gt;0</formula>
    </cfRule>
  </conditionalFormatting>
  <conditionalFormatting sqref="F30:F41">
    <cfRule type="notContainsBlanks" dxfId="1" priority="2">
      <formula>LEN(TRIM(F30))&gt;0</formula>
    </cfRule>
  </conditionalFormatting>
  <pageMargins left="0.70833333333333304" right="0.70833333333333304" top="0.74791666666666701" bottom="0.74791666666666701" header="0.51180555555555496" footer="0.51180555555555496"/>
  <pageSetup paperSize="9" scale="65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507A-9AE3-4152-B04B-1C3AE78F5400}">
  <sheetPr codeName="Foglio4">
    <pageSetUpPr fitToPage="1"/>
  </sheetPr>
  <dimension ref="A1:I23"/>
  <sheetViews>
    <sheetView workbookViewId="0">
      <selection activeCell="C7" sqref="C7"/>
    </sheetView>
  </sheetViews>
  <sheetFormatPr defaultRowHeight="15" x14ac:dyDescent="0.25"/>
  <cols>
    <col min="1" max="1" width="26.7109375" customWidth="1"/>
    <col min="2" max="2" width="17.42578125" customWidth="1"/>
    <col min="3" max="3" width="19.140625" customWidth="1"/>
    <col min="4" max="4" width="18.28515625" customWidth="1"/>
    <col min="5" max="5" width="16.28515625" customWidth="1"/>
    <col min="6" max="6" width="16" customWidth="1"/>
    <col min="9" max="9" width="45.7109375" bestFit="1" customWidth="1"/>
  </cols>
  <sheetData>
    <row r="1" spans="1:9" s="1" customFormat="1" ht="15" customHeight="1" x14ac:dyDescent="0.25">
      <c r="A1" s="70" t="s">
        <v>45</v>
      </c>
      <c r="B1" s="70"/>
      <c r="C1" s="70"/>
      <c r="D1" s="70"/>
      <c r="E1" s="70"/>
      <c r="F1" s="70"/>
      <c r="G1" s="40"/>
    </row>
    <row r="2" spans="1:9" s="1" customFormat="1" ht="28.5" customHeight="1" x14ac:dyDescent="0.25">
      <c r="A2" s="66" t="s">
        <v>85</v>
      </c>
      <c r="B2" s="66"/>
      <c r="C2" s="66"/>
      <c r="D2" s="66"/>
      <c r="E2" s="66"/>
      <c r="F2" s="66"/>
    </row>
    <row r="3" spans="1:9" s="1" customFormat="1" ht="6.75" customHeight="1" x14ac:dyDescent="0.25">
      <c r="A3" s="2"/>
      <c r="B3" s="2"/>
      <c r="C3" s="2"/>
      <c r="D3" s="2"/>
      <c r="E3" s="2"/>
      <c r="F3" s="2"/>
    </row>
    <row r="4" spans="1:9" s="1" customFormat="1" ht="34.5" customHeight="1" x14ac:dyDescent="0.25">
      <c r="A4" s="50" t="s">
        <v>1</v>
      </c>
      <c r="B4" s="94" t="str">
        <f>IF(Riepilogo!C4=0,"",Riepilogo!C4)</f>
        <v/>
      </c>
      <c r="C4" s="94"/>
      <c r="D4" s="94"/>
      <c r="E4" s="94"/>
      <c r="F4" s="94"/>
      <c r="H4" s="5" t="s">
        <v>0</v>
      </c>
    </row>
    <row r="5" spans="1:9" x14ac:dyDescent="0.25">
      <c r="A5" s="1"/>
      <c r="B5" s="1"/>
      <c r="C5" s="1"/>
      <c r="D5" s="1"/>
      <c r="E5" s="1"/>
      <c r="F5" s="1"/>
      <c r="H5" s="6"/>
      <c r="I5" s="7" t="s">
        <v>3</v>
      </c>
    </row>
    <row r="6" spans="1:9" x14ac:dyDescent="0.25">
      <c r="A6" s="52" t="s">
        <v>60</v>
      </c>
      <c r="B6" s="52" t="s">
        <v>49</v>
      </c>
      <c r="C6" s="52" t="s">
        <v>44</v>
      </c>
      <c r="D6" s="1"/>
      <c r="E6" s="1"/>
      <c r="F6" s="1"/>
      <c r="H6" s="10"/>
      <c r="I6" s="7" t="s">
        <v>2</v>
      </c>
    </row>
    <row r="7" spans="1:9" x14ac:dyDescent="0.25">
      <c r="A7" s="9" t="s">
        <v>36</v>
      </c>
      <c r="B7" s="9" t="s">
        <v>59</v>
      </c>
      <c r="C7" s="51"/>
      <c r="D7" s="1"/>
      <c r="E7" s="1"/>
      <c r="F7" s="1"/>
      <c r="H7" s="35"/>
      <c r="I7" s="34"/>
    </row>
    <row r="8" spans="1:9" x14ac:dyDescent="0.25">
      <c r="A8" s="9" t="s">
        <v>46</v>
      </c>
      <c r="B8" s="9" t="s">
        <v>50</v>
      </c>
      <c r="C8" s="53">
        <v>8.6599999999999996E-2</v>
      </c>
      <c r="D8" s="1"/>
      <c r="E8" s="1"/>
      <c r="F8" s="1"/>
    </row>
    <row r="9" spans="1:9" x14ac:dyDescent="0.25">
      <c r="A9" s="9" t="s">
        <v>47</v>
      </c>
      <c r="B9" s="9" t="s">
        <v>50</v>
      </c>
      <c r="C9" s="53">
        <v>1.7999999999999999E-2</v>
      </c>
      <c r="D9" s="54"/>
      <c r="E9" s="1"/>
      <c r="F9" s="1"/>
    </row>
    <row r="10" spans="1:9" x14ac:dyDescent="0.25">
      <c r="A10" s="9" t="s">
        <v>48</v>
      </c>
      <c r="B10" s="9" t="s">
        <v>50</v>
      </c>
      <c r="C10" s="53">
        <v>1.4999999999999999E-2</v>
      </c>
      <c r="D10" s="54"/>
      <c r="E10" s="1"/>
      <c r="F10" s="1"/>
    </row>
    <row r="11" spans="1:9" x14ac:dyDescent="0.25">
      <c r="A11" s="9" t="s">
        <v>51</v>
      </c>
      <c r="B11" s="9" t="s">
        <v>52</v>
      </c>
      <c r="C11" s="55">
        <v>0.18099999999999999</v>
      </c>
      <c r="D11" s="54"/>
      <c r="E11" s="1"/>
      <c r="F11" s="1"/>
    </row>
    <row r="12" spans="1:9" x14ac:dyDescent="0.25">
      <c r="A12" s="9" t="s">
        <v>53</v>
      </c>
      <c r="B12" s="9" t="s">
        <v>52</v>
      </c>
      <c r="C12" s="55">
        <v>0.192</v>
      </c>
      <c r="D12" s="54"/>
      <c r="E12" s="1"/>
      <c r="F12" s="1"/>
    </row>
    <row r="13" spans="1:9" x14ac:dyDescent="0.25">
      <c r="A13" s="9" t="s">
        <v>54</v>
      </c>
      <c r="B13" s="9" t="s">
        <v>50</v>
      </c>
      <c r="C13" s="53">
        <f>(C12/C11)^(1/5)-1</f>
        <v>1.1869558861851592E-2</v>
      </c>
      <c r="D13" s="1"/>
      <c r="E13" s="1"/>
      <c r="F13" s="1"/>
    </row>
    <row r="14" spans="1:9" x14ac:dyDescent="0.25">
      <c r="A14" s="9" t="s">
        <v>55</v>
      </c>
      <c r="B14" s="9" t="s">
        <v>56</v>
      </c>
      <c r="C14" s="56">
        <v>12</v>
      </c>
      <c r="D14" s="1"/>
      <c r="E14" s="1"/>
      <c r="F14" s="1"/>
    </row>
    <row r="15" spans="1:9" x14ac:dyDescent="0.25">
      <c r="A15" s="9" t="s">
        <v>58</v>
      </c>
      <c r="B15" s="9" t="s">
        <v>57</v>
      </c>
      <c r="C15" s="57">
        <v>365</v>
      </c>
      <c r="D15" s="1"/>
      <c r="E15" s="1"/>
      <c r="F15" s="1"/>
    </row>
    <row r="16" spans="1:9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93" t="s">
        <v>61</v>
      </c>
      <c r="B18" s="93"/>
      <c r="C18" s="93"/>
      <c r="D18" s="93"/>
      <c r="E18" s="93"/>
      <c r="F18" s="93"/>
    </row>
    <row r="19" spans="1:6" x14ac:dyDescent="0.25">
      <c r="A19" s="9" t="s">
        <v>62</v>
      </c>
      <c r="B19" s="8">
        <v>2019</v>
      </c>
      <c r="C19" s="8">
        <v>2020</v>
      </c>
      <c r="D19" s="8">
        <v>2021</v>
      </c>
      <c r="E19" s="8">
        <v>2022</v>
      </c>
      <c r="F19" s="8">
        <v>2023</v>
      </c>
    </row>
    <row r="20" spans="1:6" x14ac:dyDescent="0.25">
      <c r="A20" s="9" t="s">
        <v>63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</row>
    <row r="21" spans="1:6" x14ac:dyDescent="0.25">
      <c r="A21" s="9" t="s">
        <v>64</v>
      </c>
      <c r="B21" s="58">
        <f>((C7*C14)/1000)*C15*C11</f>
        <v>0</v>
      </c>
      <c r="C21" s="58">
        <f>B21*(1+$C$9)*(1+$C$13)</f>
        <v>0</v>
      </c>
      <c r="D21" s="58">
        <f>C21*(1+$C$9)*(1+$C$13)</f>
        <v>0</v>
      </c>
      <c r="E21" s="58">
        <f>D21*(1+$C$9)*(1+$C$13)</f>
        <v>0</v>
      </c>
      <c r="F21" s="58">
        <f>E21*(1+$C$9)*(1+$C$13)</f>
        <v>0</v>
      </c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59" t="s">
        <v>39</v>
      </c>
      <c r="B23" s="60">
        <f>NPV($C$8,B21:F21)</f>
        <v>0</v>
      </c>
      <c r="C23" s="1"/>
      <c r="D23" s="1"/>
      <c r="E23" s="1"/>
      <c r="F23" s="1"/>
    </row>
  </sheetData>
  <sheetProtection algorithmName="SHA-512" hashValue="7uFEe5Jo6rF+AMa67KlklVCMS2ynCvckcWrG2fO423wUhyk/LIcScO1LAG2yIG5rnjHqGjMBmdD/kxfqs1xAOw==" saltValue="8fGb7hSkeBHn2wbSvWfXfg==" spinCount="100000" sheet="1" objects="1" scenarios="1"/>
  <mergeCells count="4">
    <mergeCell ref="A18:F18"/>
    <mergeCell ref="B4:F4"/>
    <mergeCell ref="A2:F2"/>
    <mergeCell ref="A1:F1"/>
  </mergeCells>
  <conditionalFormatting sqref="C7">
    <cfRule type="notContainsBlanks" dxfId="0" priority="1">
      <formula>LEN(TRIM(C7))&gt;0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Istruzione di compilazione</vt:lpstr>
      <vt:lpstr>Riepilogo</vt:lpstr>
      <vt:lpstr>Offerta economica</vt:lpstr>
      <vt:lpstr>Calcolo VAN corpi illuminanti</vt:lpstr>
      <vt:lpstr>'Calcolo VAN corpi illuminanti'!Area_stampa</vt:lpstr>
      <vt:lpstr>'Istruzione di compilazione'!Area_stampa</vt:lpstr>
      <vt:lpstr>'Offerta economica'!Area_stampa</vt:lpstr>
      <vt:lpstr>Riepilogo!Area_stampa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Boellis, Alberto</cp:lastModifiedBy>
  <cp:lastPrinted>2018-12-11T15:24:44Z</cp:lastPrinted>
  <dcterms:created xsi:type="dcterms:W3CDTF">2018-04-05T15:57:05Z</dcterms:created>
  <dcterms:modified xsi:type="dcterms:W3CDTF">2018-12-11T15:25:10Z</dcterms:modified>
</cp:coreProperties>
</file>